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cke\OneDrive\Documents\Teleworking\Financial products\"/>
    </mc:Choice>
  </mc:AlternateContent>
  <bookViews>
    <workbookView xWindow="930" yWindow="0" windowWidth="14600" windowHeight="9140" activeTab="1"/>
  </bookViews>
  <sheets>
    <sheet name="CR1 - 1.1.B Equity fund" sheetId="15" r:id="rId1"/>
    <sheet name="CR1 - 1.1.D Mixed fund" sheetId="1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5" i="14" l="1"/>
  <c r="S25" i="14"/>
  <c r="C24" i="14"/>
  <c r="T20" i="15"/>
  <c r="C19" i="15"/>
  <c r="R17" i="15" l="1"/>
  <c r="Q17" i="15"/>
  <c r="P17" i="15"/>
  <c r="S17" i="15" s="1"/>
  <c r="R16" i="15"/>
  <c r="Q16" i="15"/>
  <c r="P16" i="15"/>
  <c r="S16" i="15" s="1"/>
  <c r="R15" i="15"/>
  <c r="Q15" i="15"/>
  <c r="P15" i="15"/>
  <c r="T15" i="15" s="1"/>
  <c r="R14" i="15"/>
  <c r="Q14" i="15"/>
  <c r="P14" i="15"/>
  <c r="S14" i="15" s="1"/>
  <c r="R13" i="15"/>
  <c r="Q13" i="15"/>
  <c r="P13" i="15"/>
  <c r="T13" i="15" s="1"/>
  <c r="R12" i="15"/>
  <c r="Q12" i="15"/>
  <c r="P12" i="15"/>
  <c r="R11" i="15"/>
  <c r="Q11" i="15"/>
  <c r="P11" i="15"/>
  <c r="S11" i="15" s="1"/>
  <c r="R10" i="15"/>
  <c r="Q10" i="15"/>
  <c r="P10" i="15"/>
  <c r="R9" i="15"/>
  <c r="Q9" i="15"/>
  <c r="P9" i="15"/>
  <c r="S9" i="15" s="1"/>
  <c r="R8" i="15"/>
  <c r="Q8" i="15"/>
  <c r="P8" i="15"/>
  <c r="T8" i="15" s="1"/>
  <c r="T9" i="14"/>
  <c r="T10" i="14"/>
  <c r="T11" i="14"/>
  <c r="T12" i="14"/>
  <c r="T13" i="14"/>
  <c r="T14" i="14"/>
  <c r="T15" i="14"/>
  <c r="T16" i="14"/>
  <c r="T17" i="14"/>
  <c r="T21" i="14"/>
  <c r="T8" i="14"/>
  <c r="T11" i="15" l="1"/>
  <c r="T12" i="15"/>
  <c r="T10" i="15"/>
  <c r="S13" i="15"/>
  <c r="T16" i="15"/>
  <c r="S8" i="15"/>
  <c r="T14" i="15"/>
  <c r="T9" i="15"/>
  <c r="T17" i="15"/>
  <c r="S10" i="15"/>
  <c r="S20" i="15" s="1"/>
  <c r="S15" i="15"/>
  <c r="S12" i="15"/>
  <c r="Q9" i="14"/>
  <c r="S20" i="14"/>
  <c r="T20" i="14" s="1"/>
  <c r="S19" i="14"/>
  <c r="T19" i="14" s="1"/>
  <c r="S22" i="14"/>
  <c r="T22" i="14" s="1"/>
  <c r="S17" i="14"/>
  <c r="R17" i="14"/>
  <c r="Q17" i="14"/>
  <c r="P17" i="14"/>
  <c r="R16" i="14"/>
  <c r="Q16" i="14"/>
  <c r="P16" i="14"/>
  <c r="S16" i="14" s="1"/>
  <c r="R15" i="14"/>
  <c r="Q15" i="14"/>
  <c r="P15" i="14"/>
  <c r="S14" i="14"/>
  <c r="R14" i="14"/>
  <c r="Q14" i="14"/>
  <c r="P14" i="14"/>
  <c r="R13" i="14"/>
  <c r="Q13" i="14"/>
  <c r="P13" i="14"/>
  <c r="S13" i="14" s="1"/>
  <c r="S12" i="14"/>
  <c r="R12" i="14"/>
  <c r="Q12" i="14"/>
  <c r="P12" i="14"/>
  <c r="R11" i="14"/>
  <c r="Q11" i="14"/>
  <c r="P11" i="14"/>
  <c r="S11" i="14" s="1"/>
  <c r="S10" i="14"/>
  <c r="R10" i="14"/>
  <c r="Q10" i="14"/>
  <c r="P10" i="14"/>
  <c r="S9" i="14"/>
  <c r="R9" i="14"/>
  <c r="P9" i="14"/>
  <c r="R8" i="14"/>
  <c r="Q8" i="14"/>
  <c r="P8" i="14"/>
  <c r="S8" i="14" l="1"/>
  <c r="S15" i="14"/>
</calcChain>
</file>

<file path=xl/sharedStrings.xml><?xml version="1.0" encoding="utf-8"?>
<sst xmlns="http://schemas.openxmlformats.org/spreadsheetml/2006/main" count="104" uniqueCount="52">
  <si>
    <t>Firm1</t>
  </si>
  <si>
    <t>Firm2</t>
  </si>
  <si>
    <t>Firm3</t>
  </si>
  <si>
    <t>Firm4</t>
  </si>
  <si>
    <t>Firm5</t>
  </si>
  <si>
    <t>Firm6</t>
  </si>
  <si>
    <t>Firm7</t>
  </si>
  <si>
    <t>Firm8</t>
  </si>
  <si>
    <t>Firm9</t>
  </si>
  <si>
    <t>Firm10</t>
  </si>
  <si>
    <t>GR2020</t>
  </si>
  <si>
    <t>GR2021</t>
  </si>
  <si>
    <t>GR2022</t>
  </si>
  <si>
    <t>GC2018</t>
  </si>
  <si>
    <t>GC2019</t>
  </si>
  <si>
    <t>GC2020</t>
  </si>
  <si>
    <t>GC2021</t>
  </si>
  <si>
    <t>GRGi</t>
  </si>
  <si>
    <t>GCi</t>
  </si>
  <si>
    <t>Formulas</t>
  </si>
  <si>
    <t>Green Capex over 5 years</t>
  </si>
  <si>
    <t xml:space="preserve">Projection </t>
  </si>
  <si>
    <t xml:space="preserve">Historic record </t>
  </si>
  <si>
    <t xml:space="preserve">Portfolio  contribution </t>
  </si>
  <si>
    <t>Projection</t>
  </si>
  <si>
    <t>GR2023</t>
  </si>
  <si>
    <t>GR2024</t>
  </si>
  <si>
    <t>GR2025</t>
  </si>
  <si>
    <t>Green Revenue GRi</t>
  </si>
  <si>
    <t>GC2023</t>
  </si>
  <si>
    <t>G2022</t>
  </si>
  <si>
    <t>Portfolio Greenness</t>
  </si>
  <si>
    <t>Green Revenue over 5 years</t>
  </si>
  <si>
    <r>
      <rPr>
        <b/>
        <sz val="14"/>
        <color theme="1"/>
        <rFont val="Calibri"/>
        <family val="2"/>
        <scheme val="minor"/>
      </rPr>
      <t>GRGi:</t>
    </r>
    <r>
      <rPr>
        <sz val="14"/>
        <color theme="1"/>
        <rFont val="Calibri"/>
        <family val="2"/>
        <scheme val="minor"/>
      </rPr>
      <t xml:space="preserve">     There is a cap of 100%</t>
    </r>
  </si>
  <si>
    <t xml:space="preserve">Other Assets </t>
  </si>
  <si>
    <t xml:space="preserve">Total PC  </t>
  </si>
  <si>
    <t>Sovereign bonds</t>
  </si>
  <si>
    <t>Sovereign Green bonds</t>
  </si>
  <si>
    <t>Corporate green bonds</t>
  </si>
  <si>
    <t xml:space="preserve">Greeness contribution with formula </t>
  </si>
  <si>
    <t xml:space="preserve"> Greeness contribution without formula</t>
  </si>
  <si>
    <t xml:space="preserve">Bonds </t>
  </si>
  <si>
    <t xml:space="preserve">Equities </t>
  </si>
  <si>
    <t>Other assets</t>
  </si>
  <si>
    <t>Criterion 1 - Mixed fund greenness</t>
  </si>
  <si>
    <r>
      <t xml:space="preserve">GCi:       </t>
    </r>
    <r>
      <rPr>
        <sz val="14"/>
        <color theme="1"/>
        <rFont val="Calibri"/>
        <family val="2"/>
        <scheme val="minor"/>
      </rPr>
      <t>This term is the average Green Capex across the 5 years looking period</t>
    </r>
    <r>
      <rPr>
        <b/>
        <sz val="14"/>
        <color theme="1"/>
        <rFont val="Calibri"/>
        <family val="2"/>
        <scheme val="minor"/>
      </rPr>
      <t xml:space="preserve"> </t>
    </r>
  </si>
  <si>
    <t xml:space="preserve">Corporate bonds general purpose </t>
  </si>
  <si>
    <t xml:space="preserve">Type of company </t>
  </si>
  <si>
    <t>Company investing in transition</t>
  </si>
  <si>
    <t xml:space="preserve">Company investing in green growth </t>
  </si>
  <si>
    <t>Criterion 1 - Equity fund greenness</t>
  </si>
  <si>
    <t xml:space="preserve">Total Portfolio Contribution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</si>
</sst>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1" xfId="0" applyBorder="1"/>
    <xf numFmtId="9" fontId="0" fillId="0" borderId="1" xfId="1" applyFont="1" applyBorder="1"/>
    <xf numFmtId="0" fontId="0" fillId="2" borderId="1" xfId="0" quotePrefix="1" applyFill="1" applyBorder="1" applyAlignment="1">
      <alignment horizontal="center"/>
    </xf>
    <xf numFmtId="0" fontId="0" fillId="3" borderId="0" xfId="0" applyFill="1"/>
    <xf numFmtId="0" fontId="2" fillId="3" borderId="0" xfId="0" applyFont="1" applyFill="1"/>
    <xf numFmtId="0" fontId="3" fillId="3" borderId="0" xfId="0" applyFont="1" applyFill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3" borderId="0" xfId="0" quotePrefix="1" applyFill="1" applyBorder="1" applyAlignment="1">
      <alignment horizontal="center"/>
    </xf>
    <xf numFmtId="9" fontId="0" fillId="3" borderId="0" xfId="1" applyFont="1" applyFill="1" applyBorder="1"/>
    <xf numFmtId="164" fontId="0" fillId="3" borderId="0" xfId="0" applyNumberFormat="1" applyFill="1" applyBorder="1"/>
    <xf numFmtId="9" fontId="0" fillId="4" borderId="1" xfId="0" applyNumberFormat="1" applyFill="1" applyBorder="1"/>
    <xf numFmtId="0" fontId="0" fillId="0" borderId="0" xfId="0" applyFill="1"/>
    <xf numFmtId="9" fontId="0" fillId="3" borderId="0" xfId="1" applyFont="1" applyFill="1"/>
    <xf numFmtId="0" fontId="0" fillId="6" borderId="0" xfId="0" applyFill="1"/>
    <xf numFmtId="0" fontId="0" fillId="5" borderId="0" xfId="0" applyFill="1"/>
    <xf numFmtId="10" fontId="5" fillId="7" borderId="0" xfId="0" applyNumberFormat="1" applyFont="1" applyFill="1"/>
    <xf numFmtId="10" fontId="0" fillId="8" borderId="1" xfId="0" applyNumberFormat="1" applyFill="1" applyBorder="1"/>
    <xf numFmtId="0" fontId="0" fillId="9" borderId="1" xfId="0" applyFill="1" applyBorder="1" applyAlignment="1">
      <alignment horizontal="center" wrapText="1"/>
    </xf>
    <xf numFmtId="0" fontId="0" fillId="8" borderId="1" xfId="0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9" fontId="0" fillId="0" borderId="1" xfId="1" applyFont="1" applyFill="1" applyBorder="1"/>
    <xf numFmtId="0" fontId="0" fillId="2" borderId="1" xfId="0" quotePrefix="1" applyFill="1" applyBorder="1" applyAlignment="1">
      <alignment horizontal="center" wrapText="1"/>
    </xf>
    <xf numFmtId="0" fontId="0" fillId="7" borderId="1" xfId="0" applyFill="1" applyBorder="1" applyAlignment="1">
      <alignment horizontal="center" wrapText="1"/>
    </xf>
    <xf numFmtId="10" fontId="0" fillId="8" borderId="0" xfId="0" applyNumberFormat="1" applyFill="1"/>
    <xf numFmtId="0" fontId="0" fillId="8" borderId="1" xfId="0" quotePrefix="1" applyFill="1" applyBorder="1" applyAlignment="1">
      <alignment horizontal="center" wrapText="1"/>
    </xf>
    <xf numFmtId="0" fontId="6" fillId="7" borderId="0" xfId="0" applyFont="1" applyFill="1" applyAlignment="1">
      <alignment wrapText="1"/>
    </xf>
    <xf numFmtId="0" fontId="7" fillId="10" borderId="0" xfId="0" applyFont="1" applyFill="1"/>
    <xf numFmtId="0" fontId="0" fillId="10" borderId="0" xfId="0" applyFill="1"/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8" fillId="3" borderId="0" xfId="0" applyFont="1" applyFill="1"/>
    <xf numFmtId="9" fontId="9" fillId="3" borderId="0" xfId="1" applyFont="1" applyFill="1"/>
    <xf numFmtId="0" fontId="8" fillId="3" borderId="0" xfId="0" applyFont="1" applyFill="1" applyBorder="1"/>
    <xf numFmtId="0" fontId="9" fillId="3" borderId="0" xfId="0" applyFont="1" applyFill="1" applyBorder="1"/>
    <xf numFmtId="0" fontId="9" fillId="3" borderId="0" xfId="0" applyFont="1" applyFill="1"/>
    <xf numFmtId="0" fontId="0" fillId="11" borderId="0" xfId="0" applyFill="1"/>
    <xf numFmtId="9" fontId="0" fillId="12" borderId="1" xfId="1" applyFont="1" applyFill="1" applyBorder="1"/>
    <xf numFmtId="10" fontId="0" fillId="10" borderId="1" xfId="0" applyNumberFormat="1" applyFill="1" applyBorder="1" applyAlignment="1"/>
    <xf numFmtId="165" fontId="0" fillId="0" borderId="1" xfId="0" applyNumberFormat="1" applyBorder="1"/>
    <xf numFmtId="0" fontId="0" fillId="0" borderId="1" xfId="0" applyFill="1" applyBorder="1"/>
    <xf numFmtId="10" fontId="0" fillId="10" borderId="6" xfId="0" applyNumberFormat="1" applyFill="1" applyBorder="1" applyAlignment="1"/>
    <xf numFmtId="0" fontId="0" fillId="0" borderId="5" xfId="0" applyBorder="1"/>
    <xf numFmtId="165" fontId="0" fillId="0" borderId="5" xfId="0" applyNumberFormat="1" applyBorder="1"/>
    <xf numFmtId="9" fontId="0" fillId="0" borderId="5" xfId="1" applyFont="1" applyBorder="1"/>
    <xf numFmtId="9" fontId="0" fillId="0" borderId="5" xfId="1" applyFont="1" applyFill="1" applyBorder="1"/>
    <xf numFmtId="9" fontId="0" fillId="4" borderId="5" xfId="0" applyNumberFormat="1" applyFill="1" applyBorder="1"/>
    <xf numFmtId="10" fontId="0" fillId="8" borderId="5" xfId="0" applyNumberFormat="1" applyFill="1" applyBorder="1"/>
    <xf numFmtId="0" fontId="0" fillId="3" borderId="5" xfId="0" applyFill="1" applyBorder="1"/>
    <xf numFmtId="165" fontId="0" fillId="0" borderId="5" xfId="0" applyNumberFormat="1" applyFill="1" applyBorder="1" applyAlignment="1">
      <alignment horizontal="right" wrapText="1"/>
    </xf>
    <xf numFmtId="0" fontId="0" fillId="12" borderId="5" xfId="0" applyFill="1" applyBorder="1" applyAlignment="1">
      <alignment horizontal="center"/>
    </xf>
    <xf numFmtId="0" fontId="0" fillId="4" borderId="5" xfId="0" quotePrefix="1" applyFill="1" applyBorder="1" applyAlignment="1">
      <alignment horizontal="center" wrapText="1"/>
    </xf>
    <xf numFmtId="0" fontId="0" fillId="4" borderId="5" xfId="0" quotePrefix="1" applyFill="1" applyBorder="1" applyAlignment="1">
      <alignment horizontal="center"/>
    </xf>
    <xf numFmtId="9" fontId="0" fillId="7" borderId="5" xfId="0" applyNumberFormat="1" applyFill="1" applyBorder="1" applyAlignment="1">
      <alignment horizontal="right" wrapText="1"/>
    </xf>
    <xf numFmtId="9" fontId="0" fillId="8" borderId="5" xfId="0" quotePrefix="1" applyNumberFormat="1" applyFill="1" applyBorder="1" applyAlignment="1">
      <alignment horizontal="right" wrapText="1"/>
    </xf>
    <xf numFmtId="0" fontId="0" fillId="6" borderId="7" xfId="0" applyFill="1" applyBorder="1" applyAlignment="1">
      <alignment horizontal="center"/>
    </xf>
    <xf numFmtId="0" fontId="0" fillId="5" borderId="7" xfId="0" applyFill="1" applyBorder="1"/>
    <xf numFmtId="0" fontId="0" fillId="0" borderId="1" xfId="0" applyFill="1" applyBorder="1" applyAlignment="1">
      <alignment wrapText="1"/>
    </xf>
    <xf numFmtId="0" fontId="0" fillId="9" borderId="1" xfId="0" applyFill="1" applyBorder="1"/>
    <xf numFmtId="0" fontId="0" fillId="0" borderId="5" xfId="0" applyFill="1" applyBorder="1" applyAlignment="1">
      <alignment wrapText="1"/>
    </xf>
    <xf numFmtId="0" fontId="0" fillId="5" borderId="8" xfId="0" applyFill="1" applyBorder="1"/>
    <xf numFmtId="0" fontId="8" fillId="9" borderId="0" xfId="0" applyFont="1" applyFill="1"/>
    <xf numFmtId="165" fontId="8" fillId="9" borderId="0" xfId="0" applyNumberFormat="1" applyFont="1" applyFill="1"/>
    <xf numFmtId="0" fontId="0" fillId="6" borderId="8" xfId="0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zoomScale="70" zoomScaleNormal="70" workbookViewId="0">
      <selection activeCell="A23" sqref="A23"/>
    </sheetView>
  </sheetViews>
  <sheetFormatPr defaultColWidth="11.453125" defaultRowHeight="14.5" x14ac:dyDescent="0.35"/>
  <cols>
    <col min="1" max="1" width="21.36328125" style="4" customWidth="1"/>
    <col min="2" max="2" width="19.453125" style="4" customWidth="1"/>
    <col min="3" max="3" width="11.453125" style="4"/>
    <col min="4" max="5" width="10" style="4" customWidth="1"/>
    <col min="6" max="7" width="9.90625" style="4" customWidth="1"/>
    <col min="8" max="8" width="10.453125" style="4" customWidth="1"/>
    <col min="9" max="9" width="10" style="4" customWidth="1"/>
    <col min="10" max="10" width="10.26953125" style="4" customWidth="1"/>
    <col min="11" max="11" width="9.26953125" style="4" customWidth="1"/>
    <col min="12" max="13" width="9.36328125" style="4" customWidth="1"/>
    <col min="14" max="14" width="9" style="4" customWidth="1"/>
    <col min="15" max="15" width="10.1796875" style="4" customWidth="1"/>
    <col min="16" max="16" width="13.81640625" style="4" customWidth="1"/>
    <col min="17" max="17" width="11.453125" style="4"/>
    <col min="18" max="18" width="10.36328125" style="4" customWidth="1"/>
    <col min="19" max="19" width="13.08984375" style="4" customWidth="1"/>
    <col min="20" max="20" width="13.36328125" style="4" customWidth="1"/>
    <col min="21" max="16384" width="11.453125" style="4"/>
  </cols>
  <sheetData>
    <row r="1" spans="1:21" ht="21" x14ac:dyDescent="0.5">
      <c r="A1" s="28" t="s">
        <v>50</v>
      </c>
      <c r="B1" s="28"/>
      <c r="C1" s="28"/>
      <c r="D1" s="28"/>
      <c r="E1" s="28"/>
      <c r="F1" s="28"/>
      <c r="G1" s="29"/>
      <c r="H1" s="29"/>
    </row>
    <row r="2" spans="1:21" x14ac:dyDescent="0.35">
      <c r="A2" s="6"/>
      <c r="B2" s="6"/>
    </row>
    <row r="3" spans="1:21" x14ac:dyDescent="0.35">
      <c r="A3" s="5"/>
      <c r="B3" s="5"/>
      <c r="C3" s="14"/>
      <c r="D3" s="13"/>
      <c r="E3" s="15"/>
      <c r="F3" s="15"/>
      <c r="G3" s="15" t="s">
        <v>21</v>
      </c>
      <c r="H3" s="15"/>
      <c r="I3" s="15"/>
      <c r="J3" s="16" t="s">
        <v>22</v>
      </c>
      <c r="K3" s="16"/>
      <c r="L3" s="13"/>
      <c r="M3" s="15" t="s">
        <v>24</v>
      </c>
      <c r="N3" s="15"/>
      <c r="O3" s="15"/>
    </row>
    <row r="4" spans="1:21" x14ac:dyDescent="0.35">
      <c r="D4" s="32"/>
      <c r="E4" s="34" t="s">
        <v>32</v>
      </c>
      <c r="F4" s="35"/>
      <c r="G4" s="35"/>
      <c r="H4" s="35"/>
      <c r="I4" s="36"/>
      <c r="J4" s="30" t="s">
        <v>20</v>
      </c>
      <c r="K4" s="30"/>
      <c r="L4" s="30"/>
      <c r="M4" s="30"/>
      <c r="N4" s="30"/>
      <c r="O4" s="30"/>
      <c r="P4" s="31" t="s">
        <v>19</v>
      </c>
      <c r="Q4" s="31"/>
      <c r="R4" s="31"/>
      <c r="S4" s="31"/>
      <c r="T4" s="31"/>
    </row>
    <row r="5" spans="1:21" ht="58" x14ac:dyDescent="0.35">
      <c r="B5" s="64" t="s">
        <v>47</v>
      </c>
      <c r="C5" s="19" t="s">
        <v>23</v>
      </c>
      <c r="D5" s="20" t="s">
        <v>10</v>
      </c>
      <c r="E5" s="20" t="s">
        <v>11</v>
      </c>
      <c r="F5" s="20" t="s">
        <v>12</v>
      </c>
      <c r="G5" s="20" t="s">
        <v>25</v>
      </c>
      <c r="H5" s="20" t="s">
        <v>26</v>
      </c>
      <c r="I5" s="20" t="s">
        <v>27</v>
      </c>
      <c r="J5" s="20" t="s">
        <v>13</v>
      </c>
      <c r="K5" s="20" t="s">
        <v>14</v>
      </c>
      <c r="L5" s="20" t="s">
        <v>15</v>
      </c>
      <c r="M5" s="20" t="s">
        <v>16</v>
      </c>
      <c r="N5" s="20" t="s">
        <v>30</v>
      </c>
      <c r="O5" s="20" t="s">
        <v>29</v>
      </c>
      <c r="P5" s="23" t="s">
        <v>28</v>
      </c>
      <c r="Q5" s="3" t="s">
        <v>17</v>
      </c>
      <c r="R5" s="3" t="s">
        <v>18</v>
      </c>
      <c r="S5" s="26" t="s">
        <v>40</v>
      </c>
      <c r="T5" s="24" t="s">
        <v>39</v>
      </c>
    </row>
    <row r="6" spans="1:21" ht="56.5" customHeight="1" thickBot="1" x14ac:dyDescent="0.4">
      <c r="A6" s="54" t="s">
        <v>34</v>
      </c>
      <c r="B6" s="54"/>
      <c r="C6" s="55">
        <v>0.09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7"/>
      <c r="Q6" s="58"/>
      <c r="R6" s="58"/>
      <c r="S6" s="60">
        <v>0</v>
      </c>
      <c r="T6" s="59">
        <v>0</v>
      </c>
      <c r="U6" s="42" t="s">
        <v>43</v>
      </c>
    </row>
    <row r="7" spans="1:21" ht="15" thickTop="1" x14ac:dyDescent="0.35"/>
    <row r="8" spans="1:21" x14ac:dyDescent="0.35">
      <c r="A8" s="1" t="s">
        <v>0</v>
      </c>
      <c r="B8" s="63"/>
      <c r="C8" s="45">
        <v>0.05</v>
      </c>
      <c r="D8" s="43">
        <v>0.03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12">
        <f>D8</f>
        <v>0.03</v>
      </c>
      <c r="Q8" s="12" t="str">
        <f>IF(D8&lt;5%,"",IF(SUM(((E8-D8)/D8)+((F8-E8)/E8)+((G8-F8)/F8)+((H8-G8)/G8)+((I8-H8)/H8))&gt;100%,100%,SUM(((E8-D8)/D8)+((F8-E8)/E8)+((G8-F8)/F8)+((H8-G8)/G8)+((I8-H8)/H8))))</f>
        <v/>
      </c>
      <c r="R8" s="12" t="str">
        <f>IF(D8&lt;5%, "",AVERAGE(J8:O8))</f>
        <v/>
      </c>
      <c r="S8" s="18">
        <f t="shared" ref="S8:S17" si="0">P8*C8</f>
        <v>1.5E-3</v>
      </c>
      <c r="T8" s="44">
        <f>IF(B8="",P8*C8,IF(AND(P8&gt;Q8,P8&gt;R8),S8,IF(D8&lt;5%,S8,IF(R8&gt;Q8,(0.4*R8+0.6*P8)*C8,(Q8*0.4+0.6*P8)*C8))))</f>
        <v>1.5E-3</v>
      </c>
      <c r="U8" s="69" t="s">
        <v>42</v>
      </c>
    </row>
    <row r="9" spans="1:21" ht="29" x14ac:dyDescent="0.35">
      <c r="A9" s="1" t="s">
        <v>1</v>
      </c>
      <c r="B9" s="63" t="s">
        <v>48</v>
      </c>
      <c r="C9" s="45">
        <v>0.1</v>
      </c>
      <c r="D9" s="2">
        <v>0.1</v>
      </c>
      <c r="E9" s="2">
        <v>0.1</v>
      </c>
      <c r="F9" s="22">
        <v>0.1</v>
      </c>
      <c r="G9" s="2">
        <v>0.2</v>
      </c>
      <c r="H9" s="2">
        <v>0.2</v>
      </c>
      <c r="I9" s="2">
        <v>0.2</v>
      </c>
      <c r="J9" s="2">
        <v>0.21</v>
      </c>
      <c r="K9" s="2">
        <v>0.2</v>
      </c>
      <c r="L9" s="2">
        <v>0.15</v>
      </c>
      <c r="M9" s="2">
        <v>0.18</v>
      </c>
      <c r="N9" s="2">
        <v>0.15</v>
      </c>
      <c r="O9" s="2">
        <v>0.12</v>
      </c>
      <c r="P9" s="12">
        <f t="shared" ref="P9:P17" si="1">D9</f>
        <v>0.1</v>
      </c>
      <c r="Q9" s="12">
        <f t="shared" ref="Q9:Q17" si="2">IF(D9&lt;5%,"",IF(SUM(((E9-D9)/D9)+((F9-E9)/E9)+((G9-F9)/F9)+((H9-G9)/G9)+((I9-H9)/H9))&gt;100%,100%,SUM(((E9-D9)/D9)+((F9-E9)/E9)+((G9-F9)/F9)+((H9-G9)/G9)+((I9-H9)/H9))))</f>
        <v>1</v>
      </c>
      <c r="R9" s="12">
        <f t="shared" ref="R9:R17" si="3">IF(D9&lt;5%, "",AVERAGE(J9:O9))</f>
        <v>0.16833333333333333</v>
      </c>
      <c r="S9" s="18">
        <f t="shared" si="0"/>
        <v>1.0000000000000002E-2</v>
      </c>
      <c r="T9" s="47">
        <f t="shared" ref="T9:T17" si="4">IF(B9="",P9*C9,IF(AND(P9&gt;Q9,P9&gt;R9),S9,IF(D9&lt;5%,S9,IF(R9&gt;Q9,(0.4*R9+0.6*P9)*C9,(Q9*0.4+0.6*P9)*C9))))</f>
        <v>4.6000000000000006E-2</v>
      </c>
      <c r="U9" s="61"/>
    </row>
    <row r="10" spans="1:21" ht="29" x14ac:dyDescent="0.35">
      <c r="A10" s="1" t="s">
        <v>2</v>
      </c>
      <c r="B10" s="63" t="s">
        <v>48</v>
      </c>
      <c r="C10" s="45">
        <v>7.0000000000000007E-2</v>
      </c>
      <c r="D10" s="2">
        <v>0.1</v>
      </c>
      <c r="E10" s="2">
        <v>0.1</v>
      </c>
      <c r="F10" s="22">
        <v>0.2</v>
      </c>
      <c r="G10" s="2">
        <v>0.2</v>
      </c>
      <c r="H10" s="2">
        <v>0.2</v>
      </c>
      <c r="I10" s="2">
        <v>0.2</v>
      </c>
      <c r="J10" s="2">
        <v>0.2</v>
      </c>
      <c r="K10" s="2">
        <v>0.19</v>
      </c>
      <c r="L10" s="2">
        <v>0.18</v>
      </c>
      <c r="M10" s="2">
        <v>0.16</v>
      </c>
      <c r="N10" s="2">
        <v>0.16</v>
      </c>
      <c r="O10" s="2">
        <v>0.15</v>
      </c>
      <c r="P10" s="12">
        <f t="shared" si="1"/>
        <v>0.1</v>
      </c>
      <c r="Q10" s="12">
        <f t="shared" si="2"/>
        <v>1</v>
      </c>
      <c r="R10" s="12">
        <f t="shared" si="3"/>
        <v>0.17333333333333334</v>
      </c>
      <c r="S10" s="18">
        <f t="shared" si="0"/>
        <v>7.000000000000001E-3</v>
      </c>
      <c r="T10" s="47">
        <f t="shared" si="4"/>
        <v>3.2200000000000006E-2</v>
      </c>
      <c r="U10" s="61"/>
    </row>
    <row r="11" spans="1:21" ht="29" x14ac:dyDescent="0.35">
      <c r="A11" s="1" t="s">
        <v>3</v>
      </c>
      <c r="B11" s="63" t="s">
        <v>48</v>
      </c>
      <c r="C11" s="45">
        <v>0.08</v>
      </c>
      <c r="D11" s="2">
        <v>0.1</v>
      </c>
      <c r="E11" s="2">
        <v>0.1</v>
      </c>
      <c r="F11" s="22">
        <v>0.1</v>
      </c>
      <c r="G11" s="2">
        <v>0.2</v>
      </c>
      <c r="H11" s="2">
        <v>0.2</v>
      </c>
      <c r="I11" s="2">
        <v>0.2</v>
      </c>
      <c r="J11" s="2">
        <v>0.15</v>
      </c>
      <c r="K11" s="2">
        <v>0.15</v>
      </c>
      <c r="L11" s="2">
        <v>0.16</v>
      </c>
      <c r="M11" s="2">
        <v>0.17</v>
      </c>
      <c r="N11" s="2">
        <v>0.1</v>
      </c>
      <c r="O11" s="2">
        <v>0.18</v>
      </c>
      <c r="P11" s="12">
        <f t="shared" si="1"/>
        <v>0.1</v>
      </c>
      <c r="Q11" s="12">
        <f t="shared" si="2"/>
        <v>1</v>
      </c>
      <c r="R11" s="12">
        <f t="shared" si="3"/>
        <v>0.15166666666666664</v>
      </c>
      <c r="S11" s="18">
        <f t="shared" si="0"/>
        <v>8.0000000000000002E-3</v>
      </c>
      <c r="T11" s="47">
        <f t="shared" si="4"/>
        <v>3.6799999999999999E-2</v>
      </c>
      <c r="U11" s="61"/>
    </row>
    <row r="12" spans="1:21" ht="29" x14ac:dyDescent="0.35">
      <c r="A12" s="1" t="s">
        <v>4</v>
      </c>
      <c r="B12" s="63" t="s">
        <v>48</v>
      </c>
      <c r="C12" s="45">
        <v>0.06</v>
      </c>
      <c r="D12" s="2">
        <v>0.2</v>
      </c>
      <c r="E12" s="2">
        <v>0.35</v>
      </c>
      <c r="F12" s="22">
        <v>0.4</v>
      </c>
      <c r="G12" s="2">
        <v>0.45</v>
      </c>
      <c r="H12" s="2">
        <v>0.5</v>
      </c>
      <c r="I12" s="2">
        <v>0.55000000000000004</v>
      </c>
      <c r="J12" s="2">
        <v>0.1</v>
      </c>
      <c r="K12" s="2">
        <v>0.13</v>
      </c>
      <c r="L12" s="2">
        <v>0.15</v>
      </c>
      <c r="M12" s="2">
        <v>0.2</v>
      </c>
      <c r="N12" s="2">
        <v>0.16</v>
      </c>
      <c r="O12" s="2">
        <v>0.18</v>
      </c>
      <c r="P12" s="12">
        <f t="shared" si="1"/>
        <v>0.2</v>
      </c>
      <c r="Q12" s="12">
        <f t="shared" si="2"/>
        <v>1</v>
      </c>
      <c r="R12" s="12">
        <f t="shared" si="3"/>
        <v>0.15333333333333335</v>
      </c>
      <c r="S12" s="18">
        <f t="shared" si="0"/>
        <v>1.2E-2</v>
      </c>
      <c r="T12" s="47">
        <f t="shared" si="4"/>
        <v>3.1199999999999999E-2</v>
      </c>
      <c r="U12" s="61"/>
    </row>
    <row r="13" spans="1:21" x14ac:dyDescent="0.35">
      <c r="A13" s="1" t="s">
        <v>5</v>
      </c>
      <c r="B13" s="63"/>
      <c r="C13" s="45">
        <v>0.05</v>
      </c>
      <c r="D13" s="2">
        <v>0.4</v>
      </c>
      <c r="E13" s="2">
        <v>0.4</v>
      </c>
      <c r="F13" s="22">
        <v>0.4</v>
      </c>
      <c r="G13" s="2">
        <v>0.5</v>
      </c>
      <c r="H13" s="2">
        <v>0.5</v>
      </c>
      <c r="I13" s="2">
        <v>0.5</v>
      </c>
      <c r="J13" s="2">
        <v>0.2</v>
      </c>
      <c r="K13" s="2">
        <v>0.13</v>
      </c>
      <c r="L13" s="2">
        <v>0.17</v>
      </c>
      <c r="M13" s="2">
        <v>0.1</v>
      </c>
      <c r="N13" s="2">
        <v>0.13</v>
      </c>
      <c r="O13" s="2">
        <v>0.1</v>
      </c>
      <c r="P13" s="12">
        <f t="shared" si="1"/>
        <v>0.4</v>
      </c>
      <c r="Q13" s="12">
        <f t="shared" si="2"/>
        <v>0.24999999999999994</v>
      </c>
      <c r="R13" s="12">
        <f t="shared" si="3"/>
        <v>0.13833333333333334</v>
      </c>
      <c r="S13" s="18">
        <f t="shared" si="0"/>
        <v>2.0000000000000004E-2</v>
      </c>
      <c r="T13" s="47">
        <f t="shared" si="4"/>
        <v>2.0000000000000004E-2</v>
      </c>
      <c r="U13" s="61"/>
    </row>
    <row r="14" spans="1:21" x14ac:dyDescent="0.35">
      <c r="A14" s="1" t="s">
        <v>6</v>
      </c>
      <c r="B14" s="63"/>
      <c r="C14" s="45">
        <v>0.05</v>
      </c>
      <c r="D14" s="2">
        <v>0.4</v>
      </c>
      <c r="E14" s="2">
        <v>0.4</v>
      </c>
      <c r="F14" s="22">
        <v>0.4</v>
      </c>
      <c r="G14" s="2">
        <v>0.5</v>
      </c>
      <c r="H14" s="2">
        <v>0.5</v>
      </c>
      <c r="I14" s="2">
        <v>0.51</v>
      </c>
      <c r="J14" s="2">
        <v>0.2</v>
      </c>
      <c r="K14" s="2">
        <v>0.19</v>
      </c>
      <c r="L14" s="2">
        <v>0.15</v>
      </c>
      <c r="M14" s="2">
        <v>0.18</v>
      </c>
      <c r="N14" s="2">
        <v>0.12</v>
      </c>
      <c r="O14" s="2">
        <v>0.1</v>
      </c>
      <c r="P14" s="12">
        <f t="shared" si="1"/>
        <v>0.4</v>
      </c>
      <c r="Q14" s="12">
        <f t="shared" si="2"/>
        <v>0.26999999999999996</v>
      </c>
      <c r="R14" s="12">
        <f t="shared" si="3"/>
        <v>0.15666666666666665</v>
      </c>
      <c r="S14" s="18">
        <f t="shared" si="0"/>
        <v>2.0000000000000004E-2</v>
      </c>
      <c r="T14" s="47">
        <f t="shared" si="4"/>
        <v>2.0000000000000004E-2</v>
      </c>
      <c r="U14" s="61"/>
    </row>
    <row r="15" spans="1:21" x14ac:dyDescent="0.35">
      <c r="A15" s="1" t="s">
        <v>7</v>
      </c>
      <c r="B15" s="63"/>
      <c r="C15" s="45">
        <v>0.05</v>
      </c>
      <c r="D15" s="2">
        <v>0.4</v>
      </c>
      <c r="E15" s="2">
        <v>0.4</v>
      </c>
      <c r="F15" s="22">
        <v>0.5</v>
      </c>
      <c r="G15" s="2">
        <v>0.5</v>
      </c>
      <c r="H15" s="2">
        <v>0.5</v>
      </c>
      <c r="I15" s="2">
        <v>0.52</v>
      </c>
      <c r="J15" s="2">
        <v>0.2</v>
      </c>
      <c r="K15" s="2">
        <v>0.19</v>
      </c>
      <c r="L15" s="2">
        <v>0.19</v>
      </c>
      <c r="M15" s="2">
        <v>0.17</v>
      </c>
      <c r="N15" s="2">
        <v>0.15</v>
      </c>
      <c r="O15" s="2">
        <v>0.2</v>
      </c>
      <c r="P15" s="12">
        <f t="shared" si="1"/>
        <v>0.4</v>
      </c>
      <c r="Q15" s="12">
        <f t="shared" si="2"/>
        <v>0.28999999999999998</v>
      </c>
      <c r="R15" s="12">
        <f t="shared" si="3"/>
        <v>0.18333333333333335</v>
      </c>
      <c r="S15" s="18">
        <f t="shared" si="0"/>
        <v>2.0000000000000004E-2</v>
      </c>
      <c r="T15" s="47">
        <f t="shared" si="4"/>
        <v>2.0000000000000004E-2</v>
      </c>
      <c r="U15" s="61"/>
    </row>
    <row r="16" spans="1:21" ht="29" x14ac:dyDescent="0.35">
      <c r="A16" s="1" t="s">
        <v>8</v>
      </c>
      <c r="B16" s="63" t="s">
        <v>49</v>
      </c>
      <c r="C16" s="45">
        <v>0.2</v>
      </c>
      <c r="D16" s="2">
        <v>0.55000000000000004</v>
      </c>
      <c r="E16" s="2">
        <v>0.55000000000000004</v>
      </c>
      <c r="F16" s="22">
        <v>0.56000000000000005</v>
      </c>
      <c r="G16" s="2">
        <v>0.57999999999999996</v>
      </c>
      <c r="H16" s="2">
        <v>0.6</v>
      </c>
      <c r="I16" s="2">
        <v>0.61</v>
      </c>
      <c r="J16" s="2">
        <v>0.2</v>
      </c>
      <c r="K16" s="2">
        <v>0.19</v>
      </c>
      <c r="L16" s="2">
        <v>0.1</v>
      </c>
      <c r="M16" s="2">
        <v>0.15</v>
      </c>
      <c r="N16" s="2">
        <v>0.13</v>
      </c>
      <c r="O16" s="2">
        <v>0.1</v>
      </c>
      <c r="P16" s="12">
        <f t="shared" si="1"/>
        <v>0.55000000000000004</v>
      </c>
      <c r="Q16" s="12">
        <f t="shared" si="2"/>
        <v>0.10504552918346011</v>
      </c>
      <c r="R16" s="12">
        <f t="shared" si="3"/>
        <v>0.14499999999999999</v>
      </c>
      <c r="S16" s="18">
        <f t="shared" si="0"/>
        <v>0.11000000000000001</v>
      </c>
      <c r="T16" s="47">
        <f t="shared" si="4"/>
        <v>0.11000000000000001</v>
      </c>
      <c r="U16" s="61"/>
    </row>
    <row r="17" spans="1:21" ht="29.5" thickBot="1" x14ac:dyDescent="0.4">
      <c r="A17" s="48" t="s">
        <v>9</v>
      </c>
      <c r="B17" s="65" t="s">
        <v>49</v>
      </c>
      <c r="C17" s="49">
        <v>0.2</v>
      </c>
      <c r="D17" s="50">
        <v>0.52</v>
      </c>
      <c r="E17" s="50">
        <v>0.54</v>
      </c>
      <c r="F17" s="51">
        <v>0.55000000000000004</v>
      </c>
      <c r="G17" s="50">
        <v>0.6</v>
      </c>
      <c r="H17" s="50">
        <v>0.65</v>
      </c>
      <c r="I17" s="50">
        <v>0.7</v>
      </c>
      <c r="J17" s="50">
        <v>0.12</v>
      </c>
      <c r="K17" s="50">
        <v>0.1</v>
      </c>
      <c r="L17" s="50">
        <v>0.15</v>
      </c>
      <c r="M17" s="50">
        <v>0.13</v>
      </c>
      <c r="N17" s="50">
        <v>0.13</v>
      </c>
      <c r="O17" s="50">
        <v>0.17</v>
      </c>
      <c r="P17" s="52">
        <f t="shared" si="1"/>
        <v>0.52</v>
      </c>
      <c r="Q17" s="52">
        <f t="shared" si="2"/>
        <v>0.30814555814555805</v>
      </c>
      <c r="R17" s="52">
        <f t="shared" si="3"/>
        <v>0.13333333333333333</v>
      </c>
      <c r="S17" s="53">
        <f t="shared" si="0"/>
        <v>0.10400000000000001</v>
      </c>
      <c r="T17" s="47">
        <f t="shared" si="4"/>
        <v>0.10400000000000001</v>
      </c>
      <c r="U17" s="61"/>
    </row>
    <row r="18" spans="1:21" ht="15" thickTop="1" x14ac:dyDescent="0.35"/>
    <row r="19" spans="1:21" ht="18.5" x14ac:dyDescent="0.45">
      <c r="A19" s="67" t="s">
        <v>51</v>
      </c>
      <c r="B19" s="67"/>
      <c r="C19" s="68">
        <f>SUM(C6:C17)</f>
        <v>1.0000000000000002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1" ht="25.5" x14ac:dyDescent="0.45">
      <c r="A20" s="37" t="s">
        <v>45</v>
      </c>
      <c r="B20" s="37"/>
      <c r="C20" s="38"/>
      <c r="D20" s="39"/>
      <c r="E20" s="40"/>
      <c r="F20" s="40"/>
      <c r="G20" s="40"/>
      <c r="H20" s="40"/>
      <c r="I20" s="7"/>
      <c r="J20" s="10"/>
      <c r="K20" s="7"/>
      <c r="L20" s="7"/>
      <c r="M20" s="7"/>
      <c r="N20" s="7"/>
      <c r="O20" s="7"/>
      <c r="P20" s="7"/>
      <c r="Q20" s="7"/>
      <c r="R20" s="27" t="s">
        <v>31</v>
      </c>
      <c r="S20" s="25">
        <f>SUM(S8:S17)</f>
        <v>0.3125</v>
      </c>
      <c r="T20" s="17">
        <f>SUM(T6:T17)</f>
        <v>0.42170000000000007</v>
      </c>
    </row>
    <row r="21" spans="1:21" ht="18.5" x14ac:dyDescent="0.45">
      <c r="A21" s="41" t="s">
        <v>33</v>
      </c>
      <c r="B21" s="41"/>
      <c r="C21" s="38"/>
      <c r="D21" s="40"/>
      <c r="E21" s="7"/>
      <c r="F21" s="7"/>
      <c r="G21" s="7"/>
      <c r="H21" s="7"/>
      <c r="I21" s="7"/>
      <c r="J21" s="10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1" x14ac:dyDescent="0.35">
      <c r="A22" s="7"/>
      <c r="B22" s="7"/>
      <c r="C22" s="7"/>
      <c r="D22" s="70"/>
      <c r="E22" s="70"/>
      <c r="F22" s="70"/>
      <c r="G22" s="70"/>
      <c r="H22" s="70"/>
      <c r="I22" s="32"/>
      <c r="J22" s="70"/>
      <c r="K22" s="70"/>
      <c r="L22" s="70"/>
      <c r="M22" s="70"/>
      <c r="N22" s="70"/>
      <c r="O22" s="70"/>
      <c r="P22" s="71"/>
      <c r="Q22" s="71"/>
      <c r="R22" s="71"/>
      <c r="S22" s="71"/>
      <c r="T22" s="71"/>
    </row>
    <row r="23" spans="1:21" x14ac:dyDescent="0.35">
      <c r="A23" s="7"/>
      <c r="B23" s="7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9"/>
      <c r="Q23" s="9"/>
      <c r="R23" s="9"/>
      <c r="S23" s="9"/>
      <c r="T23" s="33"/>
    </row>
    <row r="24" spans="1:21" x14ac:dyDescent="0.35">
      <c r="K24" s="10"/>
      <c r="L24" s="10"/>
      <c r="M24" s="10"/>
      <c r="N24" s="10"/>
      <c r="O24" s="10"/>
      <c r="P24" s="11"/>
      <c r="Q24" s="11"/>
      <c r="R24" s="11"/>
      <c r="S24" s="11"/>
      <c r="T24" s="11"/>
    </row>
    <row r="25" spans="1:21" x14ac:dyDescent="0.35">
      <c r="K25" s="10"/>
      <c r="L25" s="10"/>
      <c r="M25" s="10"/>
      <c r="N25" s="10"/>
      <c r="O25" s="10"/>
      <c r="P25" s="11"/>
      <c r="Q25" s="11"/>
      <c r="R25" s="11"/>
      <c r="S25" s="11"/>
      <c r="T25" s="11"/>
    </row>
    <row r="26" spans="1:21" x14ac:dyDescent="0.35">
      <c r="A26" s="7"/>
      <c r="B26" s="7"/>
      <c r="C26" s="7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1"/>
      <c r="Q26" s="11"/>
      <c r="R26" s="11"/>
      <c r="S26" s="11"/>
      <c r="T26" s="11"/>
    </row>
    <row r="27" spans="1:21" x14ac:dyDescent="0.35">
      <c r="A27" s="7"/>
      <c r="B27" s="7"/>
      <c r="C27" s="7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  <c r="Q27" s="11"/>
      <c r="R27" s="11"/>
      <c r="S27" s="11"/>
      <c r="T27" s="11"/>
    </row>
    <row r="28" spans="1:21" x14ac:dyDescent="0.35">
      <c r="A28" s="7"/>
      <c r="B28" s="7"/>
      <c r="C28" s="7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1"/>
      <c r="Q28" s="11"/>
      <c r="R28" s="11"/>
      <c r="S28" s="11"/>
      <c r="T28" s="11"/>
    </row>
    <row r="29" spans="1:21" x14ac:dyDescent="0.35">
      <c r="A29" s="7"/>
      <c r="B29" s="7"/>
      <c r="C29" s="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1"/>
      <c r="Q29" s="11"/>
      <c r="R29" s="11"/>
      <c r="S29" s="11"/>
      <c r="T29" s="11"/>
    </row>
    <row r="30" spans="1:21" x14ac:dyDescent="0.35">
      <c r="A30" s="7"/>
      <c r="B30" s="7"/>
      <c r="C30" s="7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1"/>
      <c r="Q30" s="11"/>
      <c r="R30" s="11"/>
      <c r="S30" s="11"/>
      <c r="T30" s="11"/>
    </row>
    <row r="31" spans="1:21" x14ac:dyDescent="0.35">
      <c r="A31" s="7"/>
      <c r="B31" s="7"/>
      <c r="C31" s="7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1"/>
      <c r="Q31" s="11"/>
      <c r="R31" s="11"/>
      <c r="S31" s="11"/>
      <c r="T31" s="11"/>
    </row>
    <row r="32" spans="1:21" x14ac:dyDescent="0.35">
      <c r="A32" s="7"/>
      <c r="B32" s="7"/>
      <c r="C32" s="7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1"/>
      <c r="Q32" s="11"/>
      <c r="R32" s="11"/>
      <c r="S32" s="11"/>
      <c r="T32" s="11"/>
    </row>
    <row r="33" spans="1:20" x14ac:dyDescent="0.35">
      <c r="A33" s="7"/>
      <c r="B33" s="7"/>
      <c r="C33" s="7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1"/>
      <c r="Q33" s="11"/>
      <c r="R33" s="11"/>
      <c r="S33" s="11"/>
      <c r="T33" s="11"/>
    </row>
    <row r="34" spans="1:20" x14ac:dyDescent="0.3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x14ac:dyDescent="0.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x14ac:dyDescent="0.3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x14ac:dyDescent="0.35"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</sheetData>
  <mergeCells count="3">
    <mergeCell ref="D22:H22"/>
    <mergeCell ref="J22:O22"/>
    <mergeCell ref="P22:T22"/>
  </mergeCells>
  <pageMargins left="0.7" right="0.7" top="0.75" bottom="0.75" header="0.3" footer="0.3"/>
  <pageSetup paperSize="9" orientation="portrait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abSelected="1" topLeftCell="B3" zoomScale="70" zoomScaleNormal="70" workbookViewId="0">
      <selection activeCell="P27" sqref="P27:T27"/>
    </sheetView>
  </sheetViews>
  <sheetFormatPr defaultColWidth="11.453125" defaultRowHeight="14.5" x14ac:dyDescent="0.35"/>
  <cols>
    <col min="1" max="1" width="21.36328125" style="4" customWidth="1"/>
    <col min="2" max="2" width="19.453125" style="4" customWidth="1"/>
    <col min="3" max="3" width="11.453125" style="4"/>
    <col min="4" max="5" width="10" style="4" customWidth="1"/>
    <col min="6" max="7" width="9.90625" style="4" customWidth="1"/>
    <col min="8" max="8" width="10.453125" style="4" customWidth="1"/>
    <col min="9" max="9" width="10" style="4" customWidth="1"/>
    <col min="10" max="10" width="10.26953125" style="4" customWidth="1"/>
    <col min="11" max="11" width="9.26953125" style="4" customWidth="1"/>
    <col min="12" max="13" width="9.36328125" style="4" customWidth="1"/>
    <col min="14" max="14" width="9" style="4" customWidth="1"/>
    <col min="15" max="15" width="10.1796875" style="4" customWidth="1"/>
    <col min="16" max="16" width="13.81640625" style="4" customWidth="1"/>
    <col min="17" max="17" width="11.453125" style="4"/>
    <col min="18" max="18" width="10.36328125" style="4" customWidth="1"/>
    <col min="19" max="19" width="13.08984375" style="4" customWidth="1"/>
    <col min="20" max="20" width="13.36328125" style="4" customWidth="1"/>
    <col min="21" max="16384" width="11.453125" style="4"/>
  </cols>
  <sheetData>
    <row r="1" spans="1:21" ht="21" x14ac:dyDescent="0.5">
      <c r="A1" s="28" t="s">
        <v>44</v>
      </c>
      <c r="B1" s="28"/>
      <c r="C1" s="28"/>
      <c r="D1" s="28"/>
      <c r="E1" s="28"/>
      <c r="F1" s="28"/>
      <c r="G1" s="29"/>
      <c r="H1" s="29"/>
    </row>
    <row r="2" spans="1:21" x14ac:dyDescent="0.35">
      <c r="A2" s="6"/>
      <c r="B2" s="6"/>
    </row>
    <row r="3" spans="1:21" x14ac:dyDescent="0.35">
      <c r="A3" s="5"/>
      <c r="B3" s="5"/>
      <c r="C3" s="14"/>
      <c r="D3" s="13"/>
      <c r="E3" s="15"/>
      <c r="F3" s="15"/>
      <c r="G3" s="15" t="s">
        <v>21</v>
      </c>
      <c r="H3" s="15"/>
      <c r="I3" s="15"/>
      <c r="J3" s="16" t="s">
        <v>22</v>
      </c>
      <c r="K3" s="16"/>
      <c r="L3" s="13"/>
      <c r="M3" s="15" t="s">
        <v>24</v>
      </c>
      <c r="N3" s="15"/>
      <c r="O3" s="15"/>
    </row>
    <row r="4" spans="1:21" x14ac:dyDescent="0.35">
      <c r="D4" s="32"/>
      <c r="E4" s="34" t="s">
        <v>32</v>
      </c>
      <c r="F4" s="35"/>
      <c r="G4" s="35"/>
      <c r="H4" s="35"/>
      <c r="I4" s="36"/>
      <c r="J4" s="30" t="s">
        <v>20</v>
      </c>
      <c r="K4" s="30"/>
      <c r="L4" s="30"/>
      <c r="M4" s="30"/>
      <c r="N4" s="30"/>
      <c r="O4" s="30"/>
      <c r="P4" s="31" t="s">
        <v>19</v>
      </c>
      <c r="Q4" s="31"/>
      <c r="R4" s="31"/>
      <c r="S4" s="31"/>
      <c r="T4" s="31"/>
    </row>
    <row r="5" spans="1:21" ht="58" x14ac:dyDescent="0.35">
      <c r="B5" s="64" t="s">
        <v>47</v>
      </c>
      <c r="C5" s="19" t="s">
        <v>23</v>
      </c>
      <c r="D5" s="20" t="s">
        <v>10</v>
      </c>
      <c r="E5" s="20" t="s">
        <v>11</v>
      </c>
      <c r="F5" s="20" t="s">
        <v>12</v>
      </c>
      <c r="G5" s="20" t="s">
        <v>25</v>
      </c>
      <c r="H5" s="20" t="s">
        <v>26</v>
      </c>
      <c r="I5" s="20" t="s">
        <v>27</v>
      </c>
      <c r="J5" s="20" t="s">
        <v>13</v>
      </c>
      <c r="K5" s="20" t="s">
        <v>14</v>
      </c>
      <c r="L5" s="20" t="s">
        <v>15</v>
      </c>
      <c r="M5" s="20" t="s">
        <v>16</v>
      </c>
      <c r="N5" s="20" t="s">
        <v>30</v>
      </c>
      <c r="O5" s="20" t="s">
        <v>29</v>
      </c>
      <c r="P5" s="23" t="s">
        <v>28</v>
      </c>
      <c r="Q5" s="3" t="s">
        <v>17</v>
      </c>
      <c r="R5" s="3" t="s">
        <v>18</v>
      </c>
      <c r="S5" s="26" t="s">
        <v>40</v>
      </c>
      <c r="T5" s="24" t="s">
        <v>39</v>
      </c>
    </row>
    <row r="6" spans="1:21" ht="56.5" customHeight="1" thickBot="1" x14ac:dyDescent="0.4">
      <c r="A6" s="54" t="s">
        <v>34</v>
      </c>
      <c r="B6" s="54"/>
      <c r="C6" s="55">
        <v>0.05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7"/>
      <c r="Q6" s="58"/>
      <c r="R6" s="58"/>
      <c r="S6" s="60">
        <v>0</v>
      </c>
      <c r="T6" s="59">
        <v>0</v>
      </c>
      <c r="U6" s="42" t="s">
        <v>43</v>
      </c>
    </row>
    <row r="7" spans="1:21" ht="15" thickTop="1" x14ac:dyDescent="0.35"/>
    <row r="8" spans="1:21" x14ac:dyDescent="0.35">
      <c r="A8" s="1" t="s">
        <v>0</v>
      </c>
      <c r="B8" s="63"/>
      <c r="C8" s="45">
        <v>0.05</v>
      </c>
      <c r="D8" s="43">
        <v>0.03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12">
        <f>D8</f>
        <v>0.03</v>
      </c>
      <c r="Q8" s="12" t="str">
        <f>IF(D8&lt;5%,"",IF(SUM(((E8-D8)/D8)+((F8-E8)/E8)+((G8-F8)/F8)+((H8-G8)/G8)+((I8-H8)/H8))&gt;100%,100%,SUM(((E8-D8)/D8)+((F8-E8)/E8)+((G8-F8)/F8)+((H8-G8)/G8)+((I8-H8)/H8))))</f>
        <v/>
      </c>
      <c r="R8" s="12" t="str">
        <f>IF(D8&lt;5%, "",AVERAGE(J8:O8))</f>
        <v/>
      </c>
      <c r="S8" s="18">
        <f t="shared" ref="S8:S17" si="0">P8*C8</f>
        <v>1.5E-3</v>
      </c>
      <c r="T8" s="44">
        <f>IF(B8="",P8*C8,IF(AND(P8&gt;Q8,P8&gt;R8),S8,IF(D8&lt;5%,S8,IF(R8&gt;Q8,(0.4*R8+0.6*P8)*C8,(Q8*0.4+0.6*P8)*C8))))</f>
        <v>1.5E-3</v>
      </c>
      <c r="U8" s="69" t="s">
        <v>42</v>
      </c>
    </row>
    <row r="9" spans="1:21" ht="29" x14ac:dyDescent="0.35">
      <c r="A9" s="1" t="s">
        <v>1</v>
      </c>
      <c r="B9" s="63" t="s">
        <v>48</v>
      </c>
      <c r="C9" s="45">
        <v>7.0000000000000007E-2</v>
      </c>
      <c r="D9" s="2">
        <v>0.1</v>
      </c>
      <c r="E9" s="2">
        <v>0.1</v>
      </c>
      <c r="F9" s="22">
        <v>0.1</v>
      </c>
      <c r="G9" s="2">
        <v>0.2</v>
      </c>
      <c r="H9" s="2">
        <v>0.2</v>
      </c>
      <c r="I9" s="2">
        <v>0.2</v>
      </c>
      <c r="J9" s="2">
        <v>0.21</v>
      </c>
      <c r="K9" s="2">
        <v>0.2</v>
      </c>
      <c r="L9" s="2">
        <v>0.15</v>
      </c>
      <c r="M9" s="2">
        <v>0.18</v>
      </c>
      <c r="N9" s="2">
        <v>0.15</v>
      </c>
      <c r="O9" s="2">
        <v>0.12</v>
      </c>
      <c r="P9" s="12">
        <f t="shared" ref="P9:P17" si="1">D9</f>
        <v>0.1</v>
      </c>
      <c r="Q9" s="12">
        <f t="shared" ref="Q9:Q17" si="2">IF(D9&lt;5%,"",IF(SUM(((E9-D9)/D9)+((F9-E9)/E9)+((G9-F9)/F9)+((H9-G9)/G9)+((I9-H9)/H9))&gt;100%,100%,SUM(((E9-D9)/D9)+((F9-E9)/E9)+((G9-F9)/F9)+((H9-G9)/G9)+((I9-H9)/H9))))</f>
        <v>1</v>
      </c>
      <c r="R9" s="12">
        <f t="shared" ref="R9:R17" si="3">IF(D9&lt;5%, "",AVERAGE(J9:O9))</f>
        <v>0.16833333333333333</v>
      </c>
      <c r="S9" s="18">
        <f t="shared" si="0"/>
        <v>7.000000000000001E-3</v>
      </c>
      <c r="T9" s="47">
        <f t="shared" ref="T9:T17" si="4">IF(B9="",P9*C9,IF(AND(P9&gt;Q9,P9&gt;R9),S9,IF(D9&lt;5%,S9,IF(R9&gt;Q9,(0.4*R9+0.6*P9)*C9,(Q9*0.4+0.6*P9)*C9))))</f>
        <v>3.2200000000000006E-2</v>
      </c>
      <c r="U9" s="61"/>
    </row>
    <row r="10" spans="1:21" ht="29" x14ac:dyDescent="0.35">
      <c r="A10" s="1" t="s">
        <v>2</v>
      </c>
      <c r="B10" s="63" t="s">
        <v>48</v>
      </c>
      <c r="C10" s="45">
        <v>7.0000000000000007E-2</v>
      </c>
      <c r="D10" s="2">
        <v>0.1</v>
      </c>
      <c r="E10" s="2">
        <v>0.1</v>
      </c>
      <c r="F10" s="22">
        <v>0.2</v>
      </c>
      <c r="G10" s="2">
        <v>0.2</v>
      </c>
      <c r="H10" s="2">
        <v>0.2</v>
      </c>
      <c r="I10" s="2">
        <v>0.2</v>
      </c>
      <c r="J10" s="2">
        <v>0.2</v>
      </c>
      <c r="K10" s="2">
        <v>0.19</v>
      </c>
      <c r="L10" s="2">
        <v>0.18</v>
      </c>
      <c r="M10" s="2">
        <v>0.16</v>
      </c>
      <c r="N10" s="2">
        <v>0.16</v>
      </c>
      <c r="O10" s="2">
        <v>0.15</v>
      </c>
      <c r="P10" s="12">
        <f t="shared" si="1"/>
        <v>0.1</v>
      </c>
      <c r="Q10" s="12">
        <f t="shared" si="2"/>
        <v>1</v>
      </c>
      <c r="R10" s="12">
        <f t="shared" si="3"/>
        <v>0.17333333333333334</v>
      </c>
      <c r="S10" s="18">
        <f t="shared" si="0"/>
        <v>7.000000000000001E-3</v>
      </c>
      <c r="T10" s="47">
        <f t="shared" si="4"/>
        <v>3.2200000000000006E-2</v>
      </c>
      <c r="U10" s="61"/>
    </row>
    <row r="11" spans="1:21" ht="29" x14ac:dyDescent="0.35">
      <c r="A11" s="1" t="s">
        <v>3</v>
      </c>
      <c r="B11" s="63" t="s">
        <v>48</v>
      </c>
      <c r="C11" s="45">
        <v>0.04</v>
      </c>
      <c r="D11" s="2">
        <v>0.1</v>
      </c>
      <c r="E11" s="2">
        <v>0.1</v>
      </c>
      <c r="F11" s="22">
        <v>0.1</v>
      </c>
      <c r="G11" s="2">
        <v>0.2</v>
      </c>
      <c r="H11" s="2">
        <v>0.2</v>
      </c>
      <c r="I11" s="2">
        <v>0.2</v>
      </c>
      <c r="J11" s="2">
        <v>0.15</v>
      </c>
      <c r="K11" s="2">
        <v>0.15</v>
      </c>
      <c r="L11" s="2">
        <v>0.16</v>
      </c>
      <c r="M11" s="2">
        <v>0.17</v>
      </c>
      <c r="N11" s="2">
        <v>0.1</v>
      </c>
      <c r="O11" s="2">
        <v>0.18</v>
      </c>
      <c r="P11" s="12">
        <f t="shared" si="1"/>
        <v>0.1</v>
      </c>
      <c r="Q11" s="12">
        <f t="shared" si="2"/>
        <v>1</v>
      </c>
      <c r="R11" s="12">
        <f t="shared" si="3"/>
        <v>0.15166666666666664</v>
      </c>
      <c r="S11" s="18">
        <f t="shared" si="0"/>
        <v>4.0000000000000001E-3</v>
      </c>
      <c r="T11" s="47">
        <f t="shared" si="4"/>
        <v>1.84E-2</v>
      </c>
      <c r="U11" s="61"/>
    </row>
    <row r="12" spans="1:21" ht="29" x14ac:dyDescent="0.35">
      <c r="A12" s="1" t="s">
        <v>4</v>
      </c>
      <c r="B12" s="63" t="s">
        <v>48</v>
      </c>
      <c r="C12" s="45">
        <v>0.06</v>
      </c>
      <c r="D12" s="2">
        <v>0.2</v>
      </c>
      <c r="E12" s="2">
        <v>0.35</v>
      </c>
      <c r="F12" s="22">
        <v>0.4</v>
      </c>
      <c r="G12" s="2">
        <v>0.45</v>
      </c>
      <c r="H12" s="2">
        <v>0.5</v>
      </c>
      <c r="I12" s="2">
        <v>0.55000000000000004</v>
      </c>
      <c r="J12" s="2">
        <v>0.1</v>
      </c>
      <c r="K12" s="2">
        <v>0.13</v>
      </c>
      <c r="L12" s="2">
        <v>0.15</v>
      </c>
      <c r="M12" s="2">
        <v>0.2</v>
      </c>
      <c r="N12" s="2">
        <v>0.16</v>
      </c>
      <c r="O12" s="2">
        <v>0.18</v>
      </c>
      <c r="P12" s="12">
        <f t="shared" si="1"/>
        <v>0.2</v>
      </c>
      <c r="Q12" s="12">
        <f t="shared" si="2"/>
        <v>1</v>
      </c>
      <c r="R12" s="12">
        <f t="shared" si="3"/>
        <v>0.15333333333333335</v>
      </c>
      <c r="S12" s="18">
        <f t="shared" si="0"/>
        <v>1.2E-2</v>
      </c>
      <c r="T12" s="47">
        <f t="shared" si="4"/>
        <v>3.1199999999999999E-2</v>
      </c>
      <c r="U12" s="61"/>
    </row>
    <row r="13" spans="1:21" x14ac:dyDescent="0.35">
      <c r="A13" s="1" t="s">
        <v>5</v>
      </c>
      <c r="B13" s="63"/>
      <c r="C13" s="45">
        <v>0.05</v>
      </c>
      <c r="D13" s="2">
        <v>0.4</v>
      </c>
      <c r="E13" s="2">
        <v>0.4</v>
      </c>
      <c r="F13" s="22">
        <v>0.4</v>
      </c>
      <c r="G13" s="2">
        <v>0.5</v>
      </c>
      <c r="H13" s="2">
        <v>0.5</v>
      </c>
      <c r="I13" s="2">
        <v>0.5</v>
      </c>
      <c r="J13" s="2">
        <v>0.2</v>
      </c>
      <c r="K13" s="2">
        <v>0.13</v>
      </c>
      <c r="L13" s="2">
        <v>0.17</v>
      </c>
      <c r="M13" s="2">
        <v>0.1</v>
      </c>
      <c r="N13" s="2">
        <v>0.13</v>
      </c>
      <c r="O13" s="2">
        <v>0.1</v>
      </c>
      <c r="P13" s="12">
        <f t="shared" si="1"/>
        <v>0.4</v>
      </c>
      <c r="Q13" s="12">
        <f t="shared" si="2"/>
        <v>0.24999999999999994</v>
      </c>
      <c r="R13" s="12">
        <f t="shared" si="3"/>
        <v>0.13833333333333334</v>
      </c>
      <c r="S13" s="18">
        <f t="shared" si="0"/>
        <v>2.0000000000000004E-2</v>
      </c>
      <c r="T13" s="47">
        <f t="shared" si="4"/>
        <v>2.0000000000000004E-2</v>
      </c>
      <c r="U13" s="61"/>
    </row>
    <row r="14" spans="1:21" x14ac:dyDescent="0.35">
      <c r="A14" s="1" t="s">
        <v>6</v>
      </c>
      <c r="B14" s="63"/>
      <c r="C14" s="45">
        <v>0.05</v>
      </c>
      <c r="D14" s="2">
        <v>0.4</v>
      </c>
      <c r="E14" s="2">
        <v>0.4</v>
      </c>
      <c r="F14" s="22">
        <v>0.4</v>
      </c>
      <c r="G14" s="2">
        <v>0.5</v>
      </c>
      <c r="H14" s="2">
        <v>0.5</v>
      </c>
      <c r="I14" s="2">
        <v>0.51</v>
      </c>
      <c r="J14" s="2">
        <v>0.2</v>
      </c>
      <c r="K14" s="2">
        <v>0.19</v>
      </c>
      <c r="L14" s="2">
        <v>0.15</v>
      </c>
      <c r="M14" s="2">
        <v>0.18</v>
      </c>
      <c r="N14" s="2">
        <v>0.12</v>
      </c>
      <c r="O14" s="2">
        <v>0.1</v>
      </c>
      <c r="P14" s="12">
        <f t="shared" si="1"/>
        <v>0.4</v>
      </c>
      <c r="Q14" s="12">
        <f t="shared" si="2"/>
        <v>0.26999999999999996</v>
      </c>
      <c r="R14" s="12">
        <f t="shared" si="3"/>
        <v>0.15666666666666665</v>
      </c>
      <c r="S14" s="18">
        <f t="shared" si="0"/>
        <v>2.0000000000000004E-2</v>
      </c>
      <c r="T14" s="47">
        <f t="shared" si="4"/>
        <v>2.0000000000000004E-2</v>
      </c>
      <c r="U14" s="61"/>
    </row>
    <row r="15" spans="1:21" x14ac:dyDescent="0.35">
      <c r="A15" s="1" t="s">
        <v>7</v>
      </c>
      <c r="B15" s="63"/>
      <c r="C15" s="45">
        <v>0.05</v>
      </c>
      <c r="D15" s="2">
        <v>0.4</v>
      </c>
      <c r="E15" s="2">
        <v>0.4</v>
      </c>
      <c r="F15" s="22">
        <v>0.5</v>
      </c>
      <c r="G15" s="2">
        <v>0.5</v>
      </c>
      <c r="H15" s="2">
        <v>0.5</v>
      </c>
      <c r="I15" s="2">
        <v>0.52</v>
      </c>
      <c r="J15" s="2">
        <v>0.2</v>
      </c>
      <c r="K15" s="2">
        <v>0.19</v>
      </c>
      <c r="L15" s="2">
        <v>0.19</v>
      </c>
      <c r="M15" s="2">
        <v>0.17</v>
      </c>
      <c r="N15" s="2">
        <v>0.15</v>
      </c>
      <c r="O15" s="2">
        <v>0.2</v>
      </c>
      <c r="P15" s="12">
        <f t="shared" si="1"/>
        <v>0.4</v>
      </c>
      <c r="Q15" s="12">
        <f t="shared" si="2"/>
        <v>0.28999999999999998</v>
      </c>
      <c r="R15" s="12">
        <f t="shared" si="3"/>
        <v>0.18333333333333335</v>
      </c>
      <c r="S15" s="18">
        <f t="shared" si="0"/>
        <v>2.0000000000000004E-2</v>
      </c>
      <c r="T15" s="47">
        <f t="shared" si="4"/>
        <v>2.0000000000000004E-2</v>
      </c>
      <c r="U15" s="61"/>
    </row>
    <row r="16" spans="1:21" ht="29" x14ac:dyDescent="0.35">
      <c r="A16" s="1" t="s">
        <v>8</v>
      </c>
      <c r="B16" s="63" t="s">
        <v>49</v>
      </c>
      <c r="C16" s="45">
        <v>0.1</v>
      </c>
      <c r="D16" s="2">
        <v>0.55000000000000004</v>
      </c>
      <c r="E16" s="2">
        <v>0.55000000000000004</v>
      </c>
      <c r="F16" s="22">
        <v>0.56000000000000005</v>
      </c>
      <c r="G16" s="2">
        <v>0.57999999999999996</v>
      </c>
      <c r="H16" s="2">
        <v>0.6</v>
      </c>
      <c r="I16" s="2">
        <v>0.61</v>
      </c>
      <c r="J16" s="2">
        <v>0.2</v>
      </c>
      <c r="K16" s="2">
        <v>0.19</v>
      </c>
      <c r="L16" s="2">
        <v>0.1</v>
      </c>
      <c r="M16" s="2">
        <v>0.15</v>
      </c>
      <c r="N16" s="2">
        <v>0.13</v>
      </c>
      <c r="O16" s="2">
        <v>0.1</v>
      </c>
      <c r="P16" s="12">
        <f t="shared" si="1"/>
        <v>0.55000000000000004</v>
      </c>
      <c r="Q16" s="12">
        <f t="shared" si="2"/>
        <v>0.10504552918346011</v>
      </c>
      <c r="R16" s="12">
        <f t="shared" si="3"/>
        <v>0.14499999999999999</v>
      </c>
      <c r="S16" s="18">
        <f t="shared" si="0"/>
        <v>5.5000000000000007E-2</v>
      </c>
      <c r="T16" s="47">
        <f t="shared" si="4"/>
        <v>5.5000000000000007E-2</v>
      </c>
      <c r="U16" s="61"/>
    </row>
    <row r="17" spans="1:21" ht="29.5" thickBot="1" x14ac:dyDescent="0.4">
      <c r="A17" s="48" t="s">
        <v>9</v>
      </c>
      <c r="B17" s="65" t="s">
        <v>49</v>
      </c>
      <c r="C17" s="49">
        <v>0.15</v>
      </c>
      <c r="D17" s="50">
        <v>0.52</v>
      </c>
      <c r="E17" s="50">
        <v>0.54</v>
      </c>
      <c r="F17" s="51">
        <v>0.55000000000000004</v>
      </c>
      <c r="G17" s="50">
        <v>0.6</v>
      </c>
      <c r="H17" s="50">
        <v>0.65</v>
      </c>
      <c r="I17" s="50">
        <v>0.7</v>
      </c>
      <c r="J17" s="50">
        <v>0.12</v>
      </c>
      <c r="K17" s="50">
        <v>0.1</v>
      </c>
      <c r="L17" s="50">
        <v>0.15</v>
      </c>
      <c r="M17" s="50">
        <v>0.13</v>
      </c>
      <c r="N17" s="50">
        <v>0.13</v>
      </c>
      <c r="O17" s="50">
        <v>0.17</v>
      </c>
      <c r="P17" s="52">
        <f t="shared" si="1"/>
        <v>0.52</v>
      </c>
      <c r="Q17" s="52">
        <f t="shared" si="2"/>
        <v>0.30814555814555805</v>
      </c>
      <c r="R17" s="52">
        <f t="shared" si="3"/>
        <v>0.13333333333333333</v>
      </c>
      <c r="S17" s="53">
        <f t="shared" si="0"/>
        <v>7.8E-2</v>
      </c>
      <c r="T17" s="47">
        <f t="shared" si="4"/>
        <v>7.8E-2</v>
      </c>
      <c r="U17" s="61"/>
    </row>
    <row r="18" spans="1:21" ht="15" thickTop="1" x14ac:dyDescent="0.35"/>
    <row r="19" spans="1:21" x14ac:dyDescent="0.35">
      <c r="A19" s="1" t="s">
        <v>37</v>
      </c>
      <c r="B19" s="1"/>
      <c r="C19" s="45">
        <v>0.1</v>
      </c>
      <c r="D19" s="2"/>
      <c r="E19" s="2"/>
      <c r="F19" s="22"/>
      <c r="G19" s="2"/>
      <c r="H19" s="2"/>
      <c r="I19" s="2"/>
      <c r="J19" s="2"/>
      <c r="K19" s="2"/>
      <c r="L19" s="2"/>
      <c r="M19" s="2"/>
      <c r="N19" s="2"/>
      <c r="O19" s="2"/>
      <c r="P19" s="12"/>
      <c r="Q19" s="12"/>
      <c r="R19" s="12"/>
      <c r="S19" s="18">
        <f>C19</f>
        <v>0.1</v>
      </c>
      <c r="T19" s="44">
        <f>S19</f>
        <v>0.1</v>
      </c>
      <c r="U19" s="66" t="s">
        <v>41</v>
      </c>
    </row>
    <row r="20" spans="1:21" x14ac:dyDescent="0.35">
      <c r="A20" s="1" t="s">
        <v>38</v>
      </c>
      <c r="B20" s="1"/>
      <c r="C20" s="45">
        <v>0.1</v>
      </c>
      <c r="D20" s="2"/>
      <c r="E20" s="2"/>
      <c r="F20" s="22"/>
      <c r="G20" s="2"/>
      <c r="H20" s="2"/>
      <c r="I20" s="2"/>
      <c r="J20" s="2"/>
      <c r="K20" s="2"/>
      <c r="L20" s="2"/>
      <c r="M20" s="2"/>
      <c r="N20" s="2"/>
      <c r="O20" s="2"/>
      <c r="P20" s="12"/>
      <c r="Q20" s="12"/>
      <c r="R20" s="12"/>
      <c r="S20" s="18">
        <f t="shared" ref="S20" si="5">C20</f>
        <v>0.1</v>
      </c>
      <c r="T20" s="44">
        <f t="shared" ref="T20:T22" si="6">S20</f>
        <v>0.1</v>
      </c>
      <c r="U20" s="62"/>
    </row>
    <row r="21" spans="1:21" x14ac:dyDescent="0.35">
      <c r="A21" s="46" t="s">
        <v>36</v>
      </c>
      <c r="B21" s="46"/>
      <c r="C21" s="45">
        <v>0.02</v>
      </c>
      <c r="D21" s="2"/>
      <c r="E21" s="2"/>
      <c r="F21" s="22"/>
      <c r="G21" s="2"/>
      <c r="H21" s="2"/>
      <c r="I21" s="2"/>
      <c r="J21" s="2"/>
      <c r="K21" s="2"/>
      <c r="L21" s="2"/>
      <c r="M21" s="2"/>
      <c r="N21" s="2"/>
      <c r="O21" s="2"/>
      <c r="P21" s="12"/>
      <c r="Q21" s="12"/>
      <c r="R21" s="12"/>
      <c r="S21" s="18">
        <v>0</v>
      </c>
      <c r="T21" s="44">
        <f t="shared" si="6"/>
        <v>0</v>
      </c>
      <c r="U21" s="62"/>
    </row>
    <row r="22" spans="1:21" ht="29" x14ac:dyDescent="0.35">
      <c r="A22" s="63" t="s">
        <v>46</v>
      </c>
      <c r="B22" s="63" t="s">
        <v>48</v>
      </c>
      <c r="C22" s="45">
        <v>0.04</v>
      </c>
      <c r="D22" s="2">
        <v>0.2</v>
      </c>
      <c r="E22" s="2"/>
      <c r="F22" s="22"/>
      <c r="G22" s="2"/>
      <c r="H22" s="2"/>
      <c r="I22" s="2"/>
      <c r="J22" s="2"/>
      <c r="K22" s="2"/>
      <c r="L22" s="2"/>
      <c r="M22" s="2"/>
      <c r="N22" s="2"/>
      <c r="O22" s="2"/>
      <c r="P22" s="12"/>
      <c r="Q22" s="12"/>
      <c r="R22" s="12"/>
      <c r="S22" s="18">
        <f>D22*C22</f>
        <v>8.0000000000000002E-3</v>
      </c>
      <c r="T22" s="44">
        <f t="shared" si="6"/>
        <v>8.0000000000000002E-3</v>
      </c>
      <c r="U22" s="62"/>
    </row>
    <row r="24" spans="1:21" ht="18.5" x14ac:dyDescent="0.45">
      <c r="A24" s="67" t="s">
        <v>35</v>
      </c>
      <c r="B24" s="67"/>
      <c r="C24" s="68">
        <f>SUM(C6:C22)</f>
        <v>1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1" ht="25.5" x14ac:dyDescent="0.45">
      <c r="A25" s="37" t="s">
        <v>45</v>
      </c>
      <c r="B25" s="37"/>
      <c r="C25" s="38"/>
      <c r="D25" s="39"/>
      <c r="E25" s="40"/>
      <c r="F25" s="40"/>
      <c r="G25" s="40"/>
      <c r="H25" s="40"/>
      <c r="I25" s="7"/>
      <c r="J25" s="10"/>
      <c r="K25" s="7"/>
      <c r="L25" s="7"/>
      <c r="M25" s="7"/>
      <c r="N25" s="7"/>
      <c r="O25" s="7"/>
      <c r="P25" s="7"/>
      <c r="Q25" s="7"/>
      <c r="R25" s="27" t="s">
        <v>31</v>
      </c>
      <c r="S25" s="25">
        <f>SUM(S8:S22)</f>
        <v>0.4325</v>
      </c>
      <c r="T25" s="17">
        <f>SUM(T6:T22)</f>
        <v>0.51650000000000007</v>
      </c>
    </row>
    <row r="26" spans="1:21" ht="18.5" x14ac:dyDescent="0.45">
      <c r="A26" s="41" t="s">
        <v>33</v>
      </c>
      <c r="B26" s="41"/>
      <c r="C26" s="38"/>
      <c r="D26" s="40"/>
      <c r="E26" s="7"/>
      <c r="F26" s="7"/>
      <c r="G26" s="7"/>
      <c r="H26" s="7"/>
      <c r="I26" s="7"/>
      <c r="J26" s="10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1" x14ac:dyDescent="0.35">
      <c r="A27" s="7"/>
      <c r="B27" s="7"/>
      <c r="C27" s="7"/>
      <c r="D27" s="70"/>
      <c r="E27" s="70"/>
      <c r="F27" s="70"/>
      <c r="G27" s="70"/>
      <c r="H27" s="70"/>
      <c r="I27" s="21"/>
      <c r="J27" s="70"/>
      <c r="K27" s="70"/>
      <c r="L27" s="70"/>
      <c r="M27" s="70"/>
      <c r="N27" s="70"/>
      <c r="O27" s="70"/>
      <c r="P27" s="71"/>
      <c r="Q27" s="71"/>
      <c r="R27" s="71"/>
      <c r="S27" s="71"/>
      <c r="T27" s="71"/>
    </row>
    <row r="28" spans="1:21" x14ac:dyDescent="0.35">
      <c r="A28" s="7"/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9"/>
      <c r="Q28" s="9"/>
      <c r="R28" s="9"/>
      <c r="S28" s="9"/>
      <c r="T28" s="8"/>
    </row>
    <row r="29" spans="1:21" x14ac:dyDescent="0.35">
      <c r="K29" s="10"/>
      <c r="L29" s="10"/>
      <c r="M29" s="10"/>
      <c r="N29" s="10"/>
      <c r="O29" s="10"/>
      <c r="P29" s="11"/>
      <c r="Q29" s="11"/>
      <c r="R29" s="11"/>
      <c r="S29" s="11"/>
      <c r="T29" s="11"/>
    </row>
    <row r="30" spans="1:21" x14ac:dyDescent="0.35">
      <c r="K30" s="10"/>
      <c r="L30" s="10"/>
      <c r="M30" s="10"/>
      <c r="N30" s="10"/>
      <c r="O30" s="10"/>
      <c r="P30" s="11"/>
      <c r="Q30" s="11"/>
      <c r="R30" s="11"/>
      <c r="S30" s="11"/>
      <c r="T30" s="11"/>
    </row>
    <row r="31" spans="1:21" x14ac:dyDescent="0.35">
      <c r="A31" s="7"/>
      <c r="B31" s="7"/>
      <c r="C31" s="7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1"/>
      <c r="Q31" s="11"/>
      <c r="R31" s="11"/>
      <c r="S31" s="11"/>
      <c r="T31" s="11"/>
    </row>
    <row r="32" spans="1:21" x14ac:dyDescent="0.35">
      <c r="A32" s="7"/>
      <c r="B32" s="7"/>
      <c r="C32" s="7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1"/>
      <c r="Q32" s="11"/>
      <c r="R32" s="11"/>
      <c r="S32" s="11"/>
      <c r="T32" s="11"/>
    </row>
    <row r="33" spans="1:20" x14ac:dyDescent="0.35">
      <c r="A33" s="7"/>
      <c r="B33" s="7"/>
      <c r="C33" s="7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1"/>
      <c r="Q33" s="11"/>
      <c r="R33" s="11"/>
      <c r="S33" s="11"/>
      <c r="T33" s="11"/>
    </row>
    <row r="34" spans="1:20" x14ac:dyDescent="0.35">
      <c r="A34" s="7"/>
      <c r="B34" s="7"/>
      <c r="C34" s="7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1"/>
      <c r="Q34" s="11"/>
      <c r="R34" s="11"/>
      <c r="S34" s="11"/>
      <c r="T34" s="11"/>
    </row>
    <row r="35" spans="1:20" x14ac:dyDescent="0.35">
      <c r="A35" s="7"/>
      <c r="B35" s="7"/>
      <c r="C35" s="7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1"/>
      <c r="Q35" s="11"/>
      <c r="R35" s="11"/>
      <c r="S35" s="11"/>
      <c r="T35" s="11"/>
    </row>
    <row r="36" spans="1:20" x14ac:dyDescent="0.35">
      <c r="A36" s="7"/>
      <c r="B36" s="7"/>
      <c r="C36" s="7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1"/>
      <c r="Q36" s="11"/>
      <c r="R36" s="11"/>
      <c r="S36" s="11"/>
      <c r="T36" s="11"/>
    </row>
    <row r="37" spans="1:20" x14ac:dyDescent="0.35">
      <c r="A37" s="7"/>
      <c r="B37" s="7"/>
      <c r="C37" s="7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1"/>
      <c r="Q37" s="11"/>
      <c r="R37" s="11"/>
      <c r="S37" s="11"/>
      <c r="T37" s="11"/>
    </row>
    <row r="38" spans="1:20" x14ac:dyDescent="0.35">
      <c r="A38" s="7"/>
      <c r="B38" s="7"/>
      <c r="C38" s="7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1"/>
      <c r="Q38" s="11"/>
      <c r="R38" s="11"/>
      <c r="S38" s="11"/>
      <c r="T38" s="11"/>
    </row>
    <row r="39" spans="1:20" x14ac:dyDescent="0.3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x14ac:dyDescent="0.3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x14ac:dyDescent="0.3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x14ac:dyDescent="0.35"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</sheetData>
  <mergeCells count="3">
    <mergeCell ref="D27:H27"/>
    <mergeCell ref="J27:O27"/>
    <mergeCell ref="P27:T27"/>
  </mergeCells>
  <pageMargins left="0.7" right="0.7" top="0.75" bottom="0.75" header="0.3" footer="0.3"/>
  <pageSetup paperSize="9" orientation="portrait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CR1 - 1.1.B Equity fund</vt:lpstr>
      <vt:lpstr>CR1 - 1.1.D Mixed fund</vt:lpstr>
    </vt:vector>
  </TitlesOfParts>
  <Company>ADEME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GARNERO Mathieu</dc:creator>
  <cp:lastModifiedBy>Nick Dodd</cp:lastModifiedBy>
  <dcterms:created xsi:type="dcterms:W3CDTF">2020-11-06T08:50:26Z</dcterms:created>
  <dcterms:modified xsi:type="dcterms:W3CDTF">2020-11-11T00:24:56Z</dcterms:modified>
</cp:coreProperties>
</file>